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<sst xmlns="http://schemas.openxmlformats.org/spreadsheetml/2006/main" count="63" uniqueCount="62">
  <si>
    <t>Mcup</t>
  </si>
  <si>
    <t>Mstir</t>
  </si>
  <si>
    <t>Mt</t>
  </si>
  <si>
    <t>Ti</t>
  </si>
  <si>
    <t>Tf</t>
  </si>
  <si>
    <t>Value</t>
  </si>
  <si>
    <t>SD</t>
  </si>
  <si>
    <t>Mm</t>
  </si>
  <si>
    <t>Cw</t>
  </si>
  <si>
    <t>Cal</t>
  </si>
  <si>
    <t>Cm</t>
  </si>
  <si>
    <t>Calculation sheet for Lab #1</t>
  </si>
  <si>
    <t>Items</t>
  </si>
  <si>
    <t>Arithmetic Rules for Physical Measurements</t>
  </si>
  <si>
    <t>multiplication:                              {a±δa}*{b±δb}  = {(a*b)±(a*b)*(abs(δa/a)+abs(δb/b))}</t>
  </si>
  <si>
    <t>division:                                           {a±δa}/{b±δb}  = {(a/b)±(a/b)*(abs(δa/a)+abs(δb/b))}</t>
  </si>
  <si>
    <t>add/sub:                                          {a±δa}±{b±δb}  = {(a±b)±sqrt(δa^2+δb^2)}</t>
  </si>
  <si>
    <t>Comments</t>
  </si>
  <si>
    <t>Mass of the cup</t>
  </si>
  <si>
    <t>Mass of the stir</t>
  </si>
  <si>
    <t>Mass of the unknown metal</t>
  </si>
  <si>
    <t>Initial temperature of the cold water</t>
  </si>
  <si>
    <t>Th</t>
  </si>
  <si>
    <t>Temperature of boiled water</t>
  </si>
  <si>
    <t>Specific heat of water</t>
  </si>
  <si>
    <t>Specific heat of Aluminum</t>
  </si>
  <si>
    <t>Calculations</t>
  </si>
  <si>
    <t>Ma</t>
  </si>
  <si>
    <t>Mass of the cup+stir+cold water+metal+hot water</t>
  </si>
  <si>
    <t>Mc</t>
  </si>
  <si>
    <t>Mass of the cold water</t>
  </si>
  <si>
    <t>Mh</t>
  </si>
  <si>
    <t>Mass of the hot water</t>
  </si>
  <si>
    <t>C1</t>
  </si>
  <si>
    <t>Heat capacity of the cup+stir+cold water</t>
  </si>
  <si>
    <t>C2</t>
  </si>
  <si>
    <t>Heat capacity of the hot water</t>
  </si>
  <si>
    <t>Change of the temperature of the hot water</t>
  </si>
  <si>
    <t>Change of the emperature of the mix</t>
  </si>
  <si>
    <t>Final temperature of the mix</t>
  </si>
  <si>
    <t>Mass of the cup+stir+cold water (mix)</t>
  </si>
  <si>
    <t>Tf-Th</t>
  </si>
  <si>
    <t>Q1</t>
  </si>
  <si>
    <t>Q2</t>
  </si>
  <si>
    <t>Heat gained by the mix</t>
  </si>
  <si>
    <t>Heat lost by the hot water</t>
  </si>
  <si>
    <t>Q3</t>
  </si>
  <si>
    <t>Heat gained by the unknown metal</t>
  </si>
  <si>
    <t>Specific heat of the unknown metal</t>
  </si>
  <si>
    <t xml:space="preserve">                           Specific Heat of Metal  =  {(Cw*Mc+Cal*(Mcup+Mstir))*(Ti-Tf)+Cw*Mh*(Th-Tf)}/((Tf-Ti)*Mm)</t>
  </si>
  <si>
    <t>Tf-Ti</t>
  </si>
  <si>
    <t>UNIT: g, cc, K</t>
  </si>
  <si>
    <t>Mc=Mt-Mcup-Mstir</t>
  </si>
  <si>
    <t>C1=Cw*Mc+Cal*(Mcup+Mstir)</t>
  </si>
  <si>
    <t>C2=Cw*Mh</t>
  </si>
  <si>
    <t>Q3=-Q1-Q2</t>
  </si>
  <si>
    <t>Cm=Q3/Mm/(Tf-Ti)</t>
  </si>
  <si>
    <r>
      <rPr>
        <sz val="11"/>
        <color indexed="8"/>
        <rFont val="Palatino Linotype"/>
        <family val="1"/>
      </rPr>
      <t>∆</t>
    </r>
    <r>
      <rPr>
        <sz val="11"/>
        <color indexed="8"/>
        <rFont val="Calibri"/>
        <family val="2"/>
      </rPr>
      <t>T2=Tf-Th</t>
    </r>
  </si>
  <si>
    <t>∆T1=Tf-Th</t>
  </si>
  <si>
    <t>Q1=C1*∆T1</t>
  </si>
  <si>
    <t>Q2=C2*∆T2</t>
  </si>
  <si>
    <t>Mh=Ma-Mm-Mc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</si>
</sst>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sz val="11"/>
      <color indexed="8"/>
      <name val="Palatino Linotyp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20" borderId="0" xfId="0" applyFont="1" applyFill="1" applyAlignment="1">
      <alignment/>
    </xf>
    <xf numFmtId="0" fontId="37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39" fillId="34" borderId="0" xfId="0" applyFont="1" applyFill="1" applyAlignment="1">
      <alignment/>
    </xf>
    <xf numFmtId="0" fontId="37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29.57421875" style="0" customWidth="1"/>
    <col min="2" max="2" width="12.28125" style="0" bestFit="1" customWidth="1"/>
    <col min="3" max="3" width="7.140625" style="0" customWidth="1"/>
    <col min="5" max="5" width="45.7109375" style="0" customWidth="1"/>
  </cols>
  <sheetData>
    <row r="1" s="3" customFormat="1" ht="21">
      <c r="A1" s="3" t="s">
        <v>11</v>
      </c>
    </row>
    <row r="2" s="4" customFormat="1" ht="14.25" customHeight="1">
      <c r="A2" s="4" t="s">
        <v>49</v>
      </c>
    </row>
    <row r="3" ht="15">
      <c r="A3" t="s">
        <v>51</v>
      </c>
    </row>
    <row r="4" spans="1:5" s="1" customFormat="1" ht="15">
      <c r="A4" s="1" t="s">
        <v>12</v>
      </c>
      <c r="B4" s="1" t="s">
        <v>5</v>
      </c>
      <c r="C4" s="1" t="s">
        <v>6</v>
      </c>
      <c r="E4" s="1" t="s">
        <v>17</v>
      </c>
    </row>
    <row r="5" spans="1:5" ht="15">
      <c r="A5" s="2" t="s">
        <v>0</v>
      </c>
      <c r="B5" s="7">
        <v>57.85</v>
      </c>
      <c r="C5" s="7">
        <f>0.1/2/SQRT(6)</f>
        <v>0.020412414523193152</v>
      </c>
      <c r="E5" t="s">
        <v>18</v>
      </c>
    </row>
    <row r="6" spans="1:5" ht="15">
      <c r="A6" s="2" t="s">
        <v>1</v>
      </c>
      <c r="B6" s="7">
        <v>5.1</v>
      </c>
      <c r="C6" s="7">
        <f>0.1/2/SQRT(6)</f>
        <v>0.020412414523193152</v>
      </c>
      <c r="E6" t="s">
        <v>19</v>
      </c>
    </row>
    <row r="7" spans="1:5" ht="15">
      <c r="A7" s="2" t="s">
        <v>2</v>
      </c>
      <c r="B7" s="7">
        <v>148.05</v>
      </c>
      <c r="C7" s="7">
        <f>0.1/2/SQRT(6)</f>
        <v>0.020412414523193152</v>
      </c>
      <c r="E7" t="s">
        <v>40</v>
      </c>
    </row>
    <row r="8" spans="1:5" ht="15">
      <c r="A8" s="2" t="s">
        <v>7</v>
      </c>
      <c r="B8" s="7">
        <v>69.3</v>
      </c>
      <c r="C8" s="7">
        <f>0.1/2/SQRT(6)</f>
        <v>0.020412414523193152</v>
      </c>
      <c r="E8" t="s">
        <v>20</v>
      </c>
    </row>
    <row r="9" spans="1:5" ht="15">
      <c r="A9" s="2" t="s">
        <v>27</v>
      </c>
      <c r="B9" s="7">
        <v>250</v>
      </c>
      <c r="C9" s="7">
        <f>0.1/2/SQRT(6)</f>
        <v>0.020412414523193152</v>
      </c>
      <c r="E9" t="s">
        <v>28</v>
      </c>
    </row>
    <row r="10" spans="1:5" ht="15">
      <c r="A10" s="2" t="s">
        <v>3</v>
      </c>
      <c r="B10" s="7">
        <v>22.8</v>
      </c>
      <c r="C10" s="7">
        <f>0.1/2/SQRT(3)</f>
        <v>0.02886751345948129</v>
      </c>
      <c r="E10" t="s">
        <v>21</v>
      </c>
    </row>
    <row r="11" spans="1:5" ht="15">
      <c r="A11" s="2" t="s">
        <v>4</v>
      </c>
      <c r="B11" s="7">
        <v>39.8</v>
      </c>
      <c r="C11" s="7">
        <f>0.1/2/SQRT(3)</f>
        <v>0.02886751345948129</v>
      </c>
      <c r="E11" t="s">
        <v>39</v>
      </c>
    </row>
    <row r="12" spans="1:5" ht="15">
      <c r="A12" s="2" t="s">
        <v>22</v>
      </c>
      <c r="B12" s="7">
        <v>100</v>
      </c>
      <c r="C12" s="7">
        <f>0.1/2/SQRT(3)</f>
        <v>0.02886751345948129</v>
      </c>
      <c r="E12" t="s">
        <v>23</v>
      </c>
    </row>
    <row r="13" spans="1:5" ht="15">
      <c r="A13" s="2" t="s">
        <v>8</v>
      </c>
      <c r="B13" s="7">
        <v>4.186</v>
      </c>
      <c r="C13" s="7">
        <v>0</v>
      </c>
      <c r="E13" t="s">
        <v>24</v>
      </c>
    </row>
    <row r="14" spans="1:5" ht="15">
      <c r="A14" s="2" t="s">
        <v>9</v>
      </c>
      <c r="B14" s="7">
        <v>0.972</v>
      </c>
      <c r="C14" s="7">
        <v>0</v>
      </c>
      <c r="E14" t="s">
        <v>25</v>
      </c>
    </row>
    <row r="15" spans="2:3" ht="15">
      <c r="B15" s="7"/>
      <c r="C15" s="7"/>
    </row>
    <row r="16" spans="1:5" s="8" customFormat="1" ht="15">
      <c r="A16" s="10" t="s">
        <v>26</v>
      </c>
      <c r="B16" s="9"/>
      <c r="C16" s="9"/>
      <c r="E16" s="10" t="s">
        <v>17</v>
      </c>
    </row>
    <row r="17" spans="1:6" ht="15">
      <c r="A17" s="2" t="s">
        <v>29</v>
      </c>
      <c r="B17" s="7">
        <f>B7-B5-B6</f>
        <v>85.10000000000002</v>
      </c>
      <c r="C17" s="7">
        <f>SQRT(C7*C7+C6*C6+C5*C5)</f>
        <v>0.03535533905932738</v>
      </c>
      <c r="E17" t="s">
        <v>30</v>
      </c>
      <c r="F17" t="s">
        <v>52</v>
      </c>
    </row>
    <row r="18" spans="1:6" ht="15">
      <c r="A18" s="2" t="s">
        <v>31</v>
      </c>
      <c r="B18" s="7">
        <f>B9-B7-B8</f>
        <v>32.64999999999999</v>
      </c>
      <c r="C18" s="7">
        <f>SQRT(C9*C9+C8*C8+C7*C7)</f>
        <v>0.03535533905932738</v>
      </c>
      <c r="E18" t="s">
        <v>32</v>
      </c>
      <c r="F18" t="s">
        <v>61</v>
      </c>
    </row>
    <row r="19" spans="1:6" ht="15">
      <c r="A19" s="2" t="s">
        <v>33</v>
      </c>
      <c r="B19" s="7">
        <f>(B13*B17+B14*(B5+B6))</f>
        <v>417.4160000000001</v>
      </c>
      <c r="C19" s="7">
        <f>SQRT(B13^2*(C17^2)+B14^2*(C5^2+C6^2))</f>
        <v>0.15063387733176095</v>
      </c>
      <c r="E19" t="s">
        <v>34</v>
      </c>
      <c r="F19" t="s">
        <v>53</v>
      </c>
    </row>
    <row r="20" spans="1:6" ht="15">
      <c r="A20" s="2" t="s">
        <v>35</v>
      </c>
      <c r="B20" s="7">
        <f>B18*B13</f>
        <v>136.67289999999997</v>
      </c>
      <c r="C20" s="7">
        <f>B13*C18</f>
        <v>0.14799744930234443</v>
      </c>
      <c r="E20" t="s">
        <v>36</v>
      </c>
      <c r="F20" t="s">
        <v>54</v>
      </c>
    </row>
    <row r="21" spans="1:6" ht="16.5">
      <c r="A21" s="2" t="s">
        <v>41</v>
      </c>
      <c r="B21" s="7">
        <f>B11-B12</f>
        <v>-60.2</v>
      </c>
      <c r="C21" s="7">
        <f>SQRT(C10^2+C11^2)</f>
        <v>0.040824829046386304</v>
      </c>
      <c r="E21" t="s">
        <v>37</v>
      </c>
      <c r="F21" s="14" t="s">
        <v>57</v>
      </c>
    </row>
    <row r="22" spans="1:6" ht="15">
      <c r="A22" s="2" t="s">
        <v>50</v>
      </c>
      <c r="B22" s="7">
        <f>B11-B10</f>
        <v>16.999999999999996</v>
      </c>
      <c r="C22" s="7">
        <f>SQRT(C11^2+C12^2)</f>
        <v>0.040824829046386304</v>
      </c>
      <c r="E22" t="s">
        <v>38</v>
      </c>
      <c r="F22" t="s">
        <v>58</v>
      </c>
    </row>
    <row r="23" spans="1:6" ht="15">
      <c r="A23" s="2" t="s">
        <v>42</v>
      </c>
      <c r="B23" s="7">
        <f>B19*B22</f>
        <v>7096.072</v>
      </c>
      <c r="C23" s="7">
        <f>ABS(B23*ABS(C19/B19+C22/B22))</f>
        <v>19.601712755866327</v>
      </c>
      <c r="E23" t="s">
        <v>44</v>
      </c>
      <c r="F23" t="s">
        <v>59</v>
      </c>
    </row>
    <row r="24" spans="1:6" ht="15">
      <c r="A24" s="2" t="s">
        <v>43</v>
      </c>
      <c r="B24" s="7">
        <f>B20*B21</f>
        <v>-8227.708579999999</v>
      </c>
      <c r="C24" s="7">
        <f>ABS(B24)*(ABS(C20/B20)+ABS(C21/B21))</f>
        <v>14.489094225774984</v>
      </c>
      <c r="E24" t="s">
        <v>45</v>
      </c>
      <c r="F24" t="s">
        <v>60</v>
      </c>
    </row>
    <row r="25" spans="1:6" ht="15">
      <c r="A25" s="2" t="s">
        <v>46</v>
      </c>
      <c r="B25" s="7">
        <f>-(B23+B24)</f>
        <v>1131.6365799999985</v>
      </c>
      <c r="C25" s="7">
        <f>SQRT(C23*C23+C24*C24)</f>
        <v>24.37541783122658</v>
      </c>
      <c r="E25" t="s">
        <v>47</v>
      </c>
      <c r="F25" t="s">
        <v>55</v>
      </c>
    </row>
    <row r="26" spans="1:3" ht="15">
      <c r="A26" s="2"/>
      <c r="B26" s="7"/>
      <c r="C26" s="7"/>
    </row>
    <row r="27" spans="1:6" s="13" customFormat="1" ht="15">
      <c r="A27" s="11" t="s">
        <v>10</v>
      </c>
      <c r="B27" s="12">
        <f>B25/B8/B22</f>
        <v>0.9605607164077742</v>
      </c>
      <c r="C27" s="12">
        <f>B27*ABS(C8/B8+C25/B25+C22/B22)</f>
        <v>0.023280132072514285</v>
      </c>
      <c r="E27" s="13" t="s">
        <v>48</v>
      </c>
      <c r="F27" s="13" t="s">
        <v>56</v>
      </c>
    </row>
    <row r="30" ht="15">
      <c r="A30" s="2" t="s">
        <v>13</v>
      </c>
    </row>
    <row r="31" s="6" customFormat="1" ht="15">
      <c r="A31" s="5" t="s">
        <v>16</v>
      </c>
    </row>
    <row r="32" s="5" customFormat="1" ht="15">
      <c r="A32" s="5" t="s">
        <v>14</v>
      </c>
    </row>
    <row r="33" s="5" customFormat="1" ht="15">
      <c r="A33" s="5" t="s">
        <v>15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Ouyang, Lizhi</dc:creator>
  <cp:keywords/>
  <dc:description/>
  <cp:lastModifiedBy>Ouyang, Lizhi</cp:lastModifiedBy>
  <dcterms:created xsi:type="dcterms:W3CDTF">2010-02-04T23:44:39Z</dcterms:created>
  <dcterms:modified xsi:type="dcterms:W3CDTF">2011-02-07T18:30:34Z</dcterms:modified>
  <cp:category/>
  <cp:version/>
  <cp:contentType/>
  <cp:contentStatus/>
</cp:coreProperties>
</file>